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39120" yWindow="13380" windowWidth="27620" windowHeight="23460" tabRatio="500"/>
  </bookViews>
  <sheets>
    <sheet name="PerfTestTable-usec" sheetId="4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4" l="1"/>
  <c r="G25" i="4"/>
  <c r="D24" i="4"/>
  <c r="E25" i="4"/>
  <c r="G20" i="4"/>
  <c r="F20" i="4"/>
  <c r="G22" i="4"/>
  <c r="G14" i="4"/>
  <c r="F14" i="4"/>
  <c r="G16" i="4"/>
  <c r="E14" i="4"/>
  <c r="D14" i="4"/>
  <c r="E16" i="4"/>
  <c r="E20" i="4"/>
  <c r="D20" i="4"/>
  <c r="E22" i="4"/>
  <c r="G8" i="4"/>
  <c r="F8" i="4"/>
  <c r="G10" i="4"/>
  <c r="E8" i="4"/>
  <c r="D8" i="4"/>
  <c r="E10" i="4"/>
  <c r="J10" i="4"/>
  <c r="D21" i="4"/>
  <c r="K22" i="4"/>
  <c r="J22" i="4"/>
  <c r="C24" i="4"/>
  <c r="G21" i="4"/>
  <c r="F21" i="4"/>
  <c r="E21" i="4"/>
  <c r="D15" i="4"/>
  <c r="E15" i="4"/>
  <c r="F15" i="4"/>
  <c r="G15" i="4"/>
  <c r="G9" i="4"/>
  <c r="F9" i="4"/>
  <c r="E9" i="4"/>
  <c r="D9" i="4"/>
  <c r="Q8" i="4"/>
  <c r="S8" i="4"/>
  <c r="Q9" i="4"/>
  <c r="S9" i="4"/>
  <c r="K10" i="4"/>
  <c r="L10" i="4"/>
  <c r="M10" i="4"/>
  <c r="Q10" i="4"/>
  <c r="S10" i="4"/>
  <c r="Q14" i="4"/>
  <c r="S14" i="4"/>
  <c r="Q15" i="4"/>
  <c r="S15" i="4"/>
  <c r="J16" i="4"/>
  <c r="K16" i="4"/>
  <c r="L16" i="4"/>
  <c r="M16" i="4"/>
  <c r="Q16" i="4"/>
  <c r="S16" i="4"/>
  <c r="Q20" i="4"/>
  <c r="S20" i="4"/>
  <c r="Q21" i="4"/>
  <c r="S21" i="4"/>
  <c r="L22" i="4"/>
  <c r="M22" i="4"/>
  <c r="Q22" i="4"/>
  <c r="S22" i="4"/>
</calcChain>
</file>

<file path=xl/sharedStrings.xml><?xml version="1.0" encoding="utf-8"?>
<sst xmlns="http://schemas.openxmlformats.org/spreadsheetml/2006/main" count="91" uniqueCount="33">
  <si>
    <t>N/A</t>
  </si>
  <si>
    <t>TTS</t>
  </si>
  <si>
    <t>Blink</t>
  </si>
  <si>
    <t>Haxe</t>
  </si>
  <si>
    <t>Transpiled</t>
  </si>
  <si>
    <t>Hand-made</t>
  </si>
  <si>
    <t>Gaze</t>
  </si>
  <si>
    <t>Exec Time SD</t>
  </si>
  <si>
    <t>Exec Iterations</t>
  </si>
  <si>
    <t>https://stats.stackexchange.com/questions/45153/manually-calculating-p-value-from-t-value-in-t-test</t>
  </si>
  <si>
    <t>T to P (in excell TDIST)</t>
  </si>
  <si>
    <t>http://www.cyclismo.org/tutorial/R/pValues.html</t>
  </si>
  <si>
    <t>https://en.wikipedia.org/wiki/Welch%27s_t-test</t>
  </si>
  <si>
    <t>https://en.wikipedia.org/wiki/Student%27s_t-test#Independent_two-sample_t-test</t>
  </si>
  <si>
    <t>Welch's t</t>
  </si>
  <si>
    <t>Welch's t denom</t>
  </si>
  <si>
    <t>p</t>
  </si>
  <si>
    <t>C# (Unity)</t>
  </si>
  <si>
    <t>Python (Blender)</t>
  </si>
  <si>
    <t>-</t>
  </si>
  <si>
    <t>Source w/Libs (bytes)</t>
  </si>
  <si>
    <t>Source Size (lines)</t>
  </si>
  <si>
    <t>Source Size (bytes)</t>
  </si>
  <si>
    <t>Total</t>
  </si>
  <si>
    <t>Extra Libs</t>
  </si>
  <si>
    <t>glm</t>
  </si>
  <si>
    <t>see tot.</t>
  </si>
  <si>
    <t>Exec Time Mean (usecs)</t>
  </si>
  <si>
    <t>Relative Exec Time (pct)</t>
  </si>
  <si>
    <t>RAW VALUES</t>
  </si>
  <si>
    <t>Welch's t-test</t>
  </si>
  <si>
    <t>NOTES:</t>
  </si>
  <si>
    <t>Relative Source size (pct)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</si>
</sst>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\+0.00%;\-0.00%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0" fillId="0" borderId="0" xfId="0" applyBorder="1"/>
    <xf numFmtId="10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11" fontId="0" fillId="0" borderId="0" xfId="0" applyNumberFormat="1" applyBorder="1"/>
    <xf numFmtId="0" fontId="0" fillId="0" borderId="4" xfId="0" applyFill="1" applyBorder="1"/>
    <xf numFmtId="16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6" xfId="0" applyBorder="1" applyAlignment="1">
      <alignment horizontal="right"/>
    </xf>
    <xf numFmtId="10" fontId="0" fillId="0" borderId="2" xfId="0" applyNumberFormat="1" applyBorder="1" applyAlignment="1">
      <alignment horizontal="right"/>
    </xf>
    <xf numFmtId="10" fontId="0" fillId="0" borderId="0" xfId="0" applyNumberFormat="1" applyBorder="1" applyAlignment="1">
      <alignment horizontal="right"/>
    </xf>
    <xf numFmtId="10" fontId="0" fillId="0" borderId="0" xfId="0" applyNumberFormat="1" applyBorder="1"/>
    <xf numFmtId="10" fontId="0" fillId="0" borderId="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7" xfId="0" applyBorder="1"/>
    <xf numFmtId="0" fontId="0" fillId="0" borderId="4" xfId="0" applyBorder="1" applyAlignment="1">
      <alignment horizontal="right"/>
    </xf>
    <xf numFmtId="164" fontId="0" fillId="0" borderId="4" xfId="0" applyNumberFormat="1" applyBorder="1" applyAlignment="1">
      <alignment horizontal="right"/>
    </xf>
    <xf numFmtId="10" fontId="0" fillId="0" borderId="7" xfId="0" applyNumberFormat="1" applyBorder="1" applyAlignment="1">
      <alignment horizontal="right"/>
    </xf>
    <xf numFmtId="0" fontId="0" fillId="0" borderId="6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3" xfId="0" applyBorder="1" applyAlignment="1">
      <alignment horizontal="right"/>
    </xf>
    <xf numFmtId="11" fontId="0" fillId="0" borderId="4" xfId="0" applyNumberFormat="1" applyBorder="1"/>
    <xf numFmtId="10" fontId="0" fillId="0" borderId="5" xfId="0" applyNumberFormat="1" applyBorder="1"/>
    <xf numFmtId="10" fontId="0" fillId="0" borderId="7" xfId="0" applyNumberFormat="1" applyBorder="1"/>
    <xf numFmtId="0" fontId="0" fillId="0" borderId="10" xfId="0" applyBorder="1"/>
    <xf numFmtId="11" fontId="0" fillId="0" borderId="2" xfId="0" applyNumberFormat="1" applyBorder="1"/>
    <xf numFmtId="165" fontId="3" fillId="0" borderId="5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5" xfId="0" applyFill="1" applyBorder="1"/>
    <xf numFmtId="164" fontId="0" fillId="0" borderId="9" xfId="0" applyNumberFormat="1" applyFill="1" applyBorder="1" applyAlignment="1">
      <alignment horizontal="right"/>
    </xf>
    <xf numFmtId="0" fontId="0" fillId="0" borderId="7" xfId="0" applyBorder="1" applyAlignment="1">
      <alignment horizontal="right"/>
    </xf>
    <xf numFmtId="165" fontId="3" fillId="0" borderId="5" xfId="0" applyNumberFormat="1" applyFont="1" applyBorder="1"/>
    <xf numFmtId="0" fontId="0" fillId="0" borderId="2" xfId="0" applyBorder="1" applyAlignment="1">
      <alignment horizontal="right"/>
    </xf>
    <xf numFmtId="165" fontId="3" fillId="0" borderId="2" xfId="0" applyNumberFormat="1" applyFont="1" applyBorder="1"/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33"/>
  <sheetViews>
    <sheetView tabSelected="1" workbookViewId="0">
      <selection activeCell="B23" sqref="A23:XFD23"/>
    </sheetView>
  </sheetViews>
  <sheetFormatPr baseColWidth="10" defaultRowHeight="15" x14ac:dyDescent="0"/>
  <cols>
    <col min="2" max="2" width="21.6640625" customWidth="1"/>
    <col min="3" max="3" width="20.5" bestFit="1" customWidth="1"/>
    <col min="4" max="4" width="16.83203125" bestFit="1" customWidth="1"/>
    <col min="5" max="5" width="15.5" customWidth="1"/>
    <col min="6" max="6" width="18.83203125" bestFit="1" customWidth="1"/>
    <col min="7" max="7" width="15.6640625" bestFit="1" customWidth="1"/>
    <col min="9" max="9" width="11.1640625" bestFit="1" customWidth="1"/>
    <col min="10" max="10" width="12.83203125" bestFit="1" customWidth="1"/>
    <col min="15" max="15" width="15" bestFit="1" customWidth="1"/>
    <col min="16" max="16" width="15" customWidth="1"/>
    <col min="17" max="17" width="12.5" customWidth="1"/>
  </cols>
  <sheetData>
    <row r="3" spans="1:19">
      <c r="A3" s="1"/>
      <c r="B3" s="4"/>
      <c r="C3" s="40" t="s">
        <v>3</v>
      </c>
      <c r="D3" s="47" t="s">
        <v>18</v>
      </c>
      <c r="E3" s="49"/>
      <c r="F3" s="48" t="s">
        <v>17</v>
      </c>
      <c r="G3" s="48"/>
      <c r="I3" s="47" t="s">
        <v>29</v>
      </c>
      <c r="J3" s="48"/>
      <c r="K3" s="48"/>
      <c r="L3" s="48"/>
      <c r="M3" s="49"/>
      <c r="O3" s="47" t="s">
        <v>30</v>
      </c>
      <c r="P3" s="48"/>
      <c r="Q3" s="48"/>
      <c r="R3" s="48"/>
      <c r="S3" s="49"/>
    </row>
    <row r="4" spans="1:19">
      <c r="A4" s="7"/>
      <c r="B4" s="6"/>
      <c r="C4" s="21" t="s">
        <v>5</v>
      </c>
      <c r="D4" s="26" t="s">
        <v>5</v>
      </c>
      <c r="E4" s="6" t="s">
        <v>4</v>
      </c>
      <c r="F4" s="7" t="s">
        <v>5</v>
      </c>
      <c r="G4" s="7" t="s">
        <v>4</v>
      </c>
      <c r="I4" s="26"/>
      <c r="J4" s="7"/>
      <c r="K4" s="7"/>
      <c r="L4" s="7"/>
      <c r="M4" s="6"/>
      <c r="O4" s="26"/>
      <c r="P4" s="7"/>
      <c r="Q4" s="7"/>
      <c r="R4" s="7"/>
      <c r="S4" s="6"/>
    </row>
    <row r="5" spans="1:19">
      <c r="A5" s="51" t="s">
        <v>2</v>
      </c>
      <c r="B5" s="5" t="s">
        <v>21</v>
      </c>
      <c r="C5" s="22">
        <v>133</v>
      </c>
      <c r="D5" s="14">
        <v>99</v>
      </c>
      <c r="E5" s="27" t="s">
        <v>26</v>
      </c>
      <c r="F5" s="12">
        <v>134</v>
      </c>
      <c r="G5" s="12">
        <v>395</v>
      </c>
      <c r="I5" s="8">
        <v>187</v>
      </c>
      <c r="J5" s="2"/>
      <c r="K5" s="2"/>
      <c r="L5" s="2"/>
      <c r="M5" s="5">
        <v>462</v>
      </c>
      <c r="O5" s="20"/>
      <c r="P5" s="2"/>
      <c r="Q5" s="2"/>
      <c r="R5" s="2"/>
      <c r="S5" s="5"/>
    </row>
    <row r="6" spans="1:19">
      <c r="A6" s="51"/>
      <c r="B6" s="5" t="s">
        <v>22</v>
      </c>
      <c r="C6" s="22">
        <v>3759</v>
      </c>
      <c r="D6" s="14">
        <v>3299</v>
      </c>
      <c r="E6" s="27" t="s">
        <v>26</v>
      </c>
      <c r="F6" s="12">
        <v>3266</v>
      </c>
      <c r="G6" s="12">
        <v>9524</v>
      </c>
      <c r="I6" s="8"/>
      <c r="J6" s="2"/>
      <c r="K6" s="2"/>
      <c r="L6" s="2"/>
      <c r="M6" s="5"/>
      <c r="O6" s="36"/>
      <c r="P6" s="2"/>
      <c r="Q6" s="2"/>
      <c r="R6" s="2"/>
      <c r="S6" s="5"/>
    </row>
    <row r="7" spans="1:19">
      <c r="A7" s="51"/>
      <c r="B7" s="10" t="s">
        <v>8</v>
      </c>
      <c r="C7" s="23" t="s">
        <v>19</v>
      </c>
      <c r="D7" s="14">
        <v>601</v>
      </c>
      <c r="E7" s="27">
        <v>601</v>
      </c>
      <c r="F7" s="12">
        <v>602</v>
      </c>
      <c r="G7" s="13">
        <v>602</v>
      </c>
      <c r="I7" s="8"/>
      <c r="J7" s="2">
        <v>601</v>
      </c>
      <c r="K7" s="2">
        <v>601</v>
      </c>
      <c r="L7" s="2">
        <v>602</v>
      </c>
      <c r="M7" s="10">
        <v>602</v>
      </c>
      <c r="O7" s="36"/>
      <c r="P7" s="2"/>
      <c r="Q7" s="2"/>
      <c r="R7" s="2"/>
      <c r="S7" s="5"/>
    </row>
    <row r="8" spans="1:19">
      <c r="A8" s="51"/>
      <c r="B8" s="2" t="s">
        <v>27</v>
      </c>
      <c r="C8" s="23" t="s">
        <v>19</v>
      </c>
      <c r="D8" s="19">
        <f t="shared" ref="D8:G9" si="0">J8 * 1000000</f>
        <v>13.041218584666799</v>
      </c>
      <c r="E8" s="28">
        <f t="shared" si="0"/>
        <v>6.0060853371009202</v>
      </c>
      <c r="F8" s="11">
        <f t="shared" si="0"/>
        <v>0.51960989999999996</v>
      </c>
      <c r="G8" s="11">
        <f t="shared" si="0"/>
        <v>0.170695029223876</v>
      </c>
      <c r="I8" s="8" t="s">
        <v>0</v>
      </c>
      <c r="J8" s="9">
        <v>1.30412185846668E-5</v>
      </c>
      <c r="K8" s="9">
        <v>6.0060853371009202E-6</v>
      </c>
      <c r="L8" s="9">
        <v>5.1960989999999999E-7</v>
      </c>
      <c r="M8" s="33">
        <v>1.70695029223876E-7</v>
      </c>
      <c r="O8" s="36" t="s">
        <v>15</v>
      </c>
      <c r="P8" s="2"/>
      <c r="Q8" s="2">
        <f>SQRT((J9*J9/J7)+(K9*K9/K7))</f>
        <v>1.1287035673730164E-7</v>
      </c>
      <c r="R8" s="2"/>
      <c r="S8" s="5">
        <f>SQRT((L9*L9/L7)+(M9*M9/M7))</f>
        <v>4.2733136905810595E-8</v>
      </c>
    </row>
    <row r="9" spans="1:19">
      <c r="A9" s="51"/>
      <c r="B9" s="2" t="s">
        <v>7</v>
      </c>
      <c r="C9" s="23" t="s">
        <v>19</v>
      </c>
      <c r="D9" s="19">
        <f t="shared" si="0"/>
        <v>2.3178669805408902</v>
      </c>
      <c r="E9" s="28">
        <f t="shared" si="0"/>
        <v>1.511311627677</v>
      </c>
      <c r="F9" s="11">
        <f t="shared" si="0"/>
        <v>0.97895769999999993</v>
      </c>
      <c r="G9" s="11">
        <f t="shared" si="0"/>
        <v>0.37545526694505504</v>
      </c>
      <c r="I9" s="8" t="s">
        <v>0</v>
      </c>
      <c r="J9" s="9">
        <v>2.3178669805408902E-6</v>
      </c>
      <c r="K9" s="9">
        <v>1.5113116276769999E-6</v>
      </c>
      <c r="L9" s="9">
        <v>9.7895769999999994E-7</v>
      </c>
      <c r="M9" s="33">
        <v>3.7545526694505502E-7</v>
      </c>
      <c r="O9" s="36" t="s">
        <v>14</v>
      </c>
      <c r="P9" s="2"/>
      <c r="Q9" s="2">
        <f>(J8-K8)/Q8</f>
        <v>62.329325882611421</v>
      </c>
      <c r="R9" s="2"/>
      <c r="S9" s="5">
        <f>(L8-M8)/S8</f>
        <v>8.1649721045561865</v>
      </c>
    </row>
    <row r="10" spans="1:19">
      <c r="A10" s="52"/>
      <c r="B10" s="6" t="s">
        <v>28</v>
      </c>
      <c r="C10" s="24" t="s">
        <v>19</v>
      </c>
      <c r="D10" s="29" t="s">
        <v>19</v>
      </c>
      <c r="E10" s="38">
        <f>(E8-D8)/D8</f>
        <v>-0.53945367159457247</v>
      </c>
      <c r="F10" s="15" t="s">
        <v>19</v>
      </c>
      <c r="G10" s="39">
        <f>(G8-F8)/F8</f>
        <v>-0.67149388565561197</v>
      </c>
      <c r="I10" s="26" t="s">
        <v>0</v>
      </c>
      <c r="J10" s="3">
        <f>J8/J8</f>
        <v>1</v>
      </c>
      <c r="K10" s="3">
        <f>K8/J8</f>
        <v>0.46054632840542747</v>
      </c>
      <c r="L10" s="3">
        <f>L8/L8</f>
        <v>1</v>
      </c>
      <c r="M10" s="34">
        <f>M8/L8</f>
        <v>0.32850611434438798</v>
      </c>
      <c r="O10" s="36" t="s">
        <v>16</v>
      </c>
      <c r="P10" s="2"/>
      <c r="Q10" s="2">
        <f>2*TDIST(ABS(Q9),MIN(J7,K7),1)</f>
        <v>1.6334948525473993E-264</v>
      </c>
      <c r="R10" s="2"/>
      <c r="S10" s="5">
        <f>2*TDIST(ABS(S9),MIN(L7,M7),1)</f>
        <v>1.8912823375397044E-15</v>
      </c>
    </row>
    <row r="11" spans="1:19">
      <c r="A11" s="51" t="s">
        <v>1</v>
      </c>
      <c r="B11" s="5" t="s">
        <v>21</v>
      </c>
      <c r="C11" s="22">
        <v>384</v>
      </c>
      <c r="D11" s="14">
        <v>410</v>
      </c>
      <c r="E11" s="27" t="s">
        <v>26</v>
      </c>
      <c r="F11" s="12">
        <v>379</v>
      </c>
      <c r="G11" s="12">
        <v>720</v>
      </c>
      <c r="I11" s="8">
        <v>484</v>
      </c>
      <c r="J11" s="2"/>
      <c r="K11" s="2"/>
      <c r="L11" s="2"/>
      <c r="M11" s="5">
        <v>851</v>
      </c>
      <c r="O11" s="36"/>
      <c r="P11" s="2"/>
      <c r="Q11" s="2"/>
      <c r="R11" s="2"/>
      <c r="S11" s="5"/>
    </row>
    <row r="12" spans="1:19">
      <c r="A12" s="51"/>
      <c r="B12" s="5" t="s">
        <v>22</v>
      </c>
      <c r="C12" s="22">
        <v>13742</v>
      </c>
      <c r="D12" s="14">
        <v>15242</v>
      </c>
      <c r="E12" s="27" t="s">
        <v>26</v>
      </c>
      <c r="F12" s="12">
        <v>12727</v>
      </c>
      <c r="G12" s="12">
        <v>21649</v>
      </c>
      <c r="I12" s="8"/>
      <c r="J12" s="2"/>
      <c r="K12" s="2"/>
      <c r="L12" s="2"/>
      <c r="M12" s="5"/>
      <c r="O12" s="36"/>
      <c r="P12" s="2"/>
      <c r="Q12" s="2"/>
      <c r="R12" s="2"/>
      <c r="S12" s="5"/>
    </row>
    <row r="13" spans="1:19">
      <c r="A13" s="51"/>
      <c r="B13" s="10" t="s">
        <v>8</v>
      </c>
      <c r="C13" s="23" t="s">
        <v>19</v>
      </c>
      <c r="D13" s="14">
        <v>439</v>
      </c>
      <c r="E13" s="27">
        <v>439</v>
      </c>
      <c r="F13" s="12">
        <v>440</v>
      </c>
      <c r="G13" s="13">
        <v>438</v>
      </c>
      <c r="I13" s="8"/>
      <c r="J13" s="2">
        <v>439</v>
      </c>
      <c r="K13" s="2">
        <v>439</v>
      </c>
      <c r="L13" s="2">
        <v>440</v>
      </c>
      <c r="M13" s="10">
        <v>438</v>
      </c>
      <c r="O13" s="36"/>
      <c r="P13" s="2"/>
      <c r="Q13" s="2"/>
      <c r="R13" s="2"/>
      <c r="S13" s="5"/>
    </row>
    <row r="14" spans="1:19">
      <c r="A14" s="51"/>
      <c r="B14" s="2" t="s">
        <v>27</v>
      </c>
      <c r="C14" s="23" t="s">
        <v>19</v>
      </c>
      <c r="D14" s="19">
        <f t="shared" ref="D14:G15" si="1">J14 * 1000000</f>
        <v>41.442471376040999</v>
      </c>
      <c r="E14" s="28">
        <f t="shared" si="1"/>
        <v>47.914531073429004</v>
      </c>
      <c r="F14" s="11">
        <f t="shared" si="1"/>
        <v>2.444874</v>
      </c>
      <c r="G14" s="11">
        <f t="shared" si="1"/>
        <v>2.66506247324486</v>
      </c>
      <c r="I14" s="8" t="s">
        <v>0</v>
      </c>
      <c r="J14" s="9">
        <v>4.1442471376040998E-5</v>
      </c>
      <c r="K14" s="9">
        <v>4.7914531073429003E-5</v>
      </c>
      <c r="L14" s="9">
        <v>2.4448739999999998E-6</v>
      </c>
      <c r="M14" s="33">
        <v>2.6650624732448601E-6</v>
      </c>
      <c r="O14" s="36" t="s">
        <v>15</v>
      </c>
      <c r="P14" s="2"/>
      <c r="Q14" s="2">
        <f>SQRT((J15*J15/J13)+(K15*K15/K13))</f>
        <v>4.7963114752930183E-7</v>
      </c>
      <c r="R14" s="2"/>
      <c r="S14" s="5">
        <f>SQRT((L15*L15/L13)+(M15*M15/M13))</f>
        <v>1.0453167590449157E-7</v>
      </c>
    </row>
    <row r="15" spans="1:19">
      <c r="A15" s="51"/>
      <c r="B15" s="2" t="s">
        <v>7</v>
      </c>
      <c r="C15" s="23" t="s">
        <v>19</v>
      </c>
      <c r="D15" s="19">
        <f t="shared" si="1"/>
        <v>7.5048665154125</v>
      </c>
      <c r="E15" s="28">
        <f t="shared" si="1"/>
        <v>6.68335163877234</v>
      </c>
      <c r="F15" s="11">
        <f t="shared" si="1"/>
        <v>1.984127</v>
      </c>
      <c r="G15" s="11">
        <f t="shared" si="1"/>
        <v>0.93118420648746902</v>
      </c>
      <c r="I15" s="8" t="s">
        <v>0</v>
      </c>
      <c r="J15" s="9">
        <v>7.5048665154124997E-6</v>
      </c>
      <c r="K15" s="9">
        <v>6.6833516387723403E-6</v>
      </c>
      <c r="L15" s="9">
        <v>1.9841269999999999E-6</v>
      </c>
      <c r="M15" s="33">
        <v>9.3118420648746901E-7</v>
      </c>
      <c r="O15" s="36" t="s">
        <v>14</v>
      </c>
      <c r="P15" s="2"/>
      <c r="Q15" s="2">
        <f>(J14-K14)/Q14</f>
        <v>-13.493826934983641</v>
      </c>
      <c r="R15" s="2"/>
      <c r="S15" s="5">
        <f>(L14-M14)/S14</f>
        <v>-2.10642823182173</v>
      </c>
    </row>
    <row r="16" spans="1:19">
      <c r="A16" s="52"/>
      <c r="B16" s="6" t="s">
        <v>28</v>
      </c>
      <c r="C16" s="24" t="s">
        <v>19</v>
      </c>
      <c r="D16" s="29" t="s">
        <v>19</v>
      </c>
      <c r="E16" s="38">
        <f>(E14-D14)/D14</f>
        <v>0.15616973318656077</v>
      </c>
      <c r="F16" s="15" t="s">
        <v>19</v>
      </c>
      <c r="G16" s="39">
        <f>(G14-F14)/F14</f>
        <v>9.0061276468586943E-2</v>
      </c>
      <c r="I16" s="35" t="s">
        <v>0</v>
      </c>
      <c r="J16" s="3">
        <f>J14/J14</f>
        <v>1</v>
      </c>
      <c r="K16" s="3">
        <f>K14/J14</f>
        <v>1.1561697331865608</v>
      </c>
      <c r="L16" s="3">
        <f>L14/L14</f>
        <v>1</v>
      </c>
      <c r="M16" s="34">
        <f>M14/L14</f>
        <v>1.0900612764685871</v>
      </c>
      <c r="O16" s="36" t="s">
        <v>16</v>
      </c>
      <c r="P16" s="2"/>
      <c r="Q16" s="2">
        <f>2*TDIST(ABS(Q15),MIN(J13,K13),1)</f>
        <v>5.8764776955091249E-35</v>
      </c>
      <c r="R16" s="2"/>
      <c r="S16" s="5">
        <f>2*TDIST(ABS(S15),MIN(L13,M13),1)</f>
        <v>3.5735462354634678E-2</v>
      </c>
    </row>
    <row r="17" spans="1:19">
      <c r="A17" s="51" t="s">
        <v>6</v>
      </c>
      <c r="B17" s="5" t="s">
        <v>21</v>
      </c>
      <c r="C17" s="22">
        <v>375</v>
      </c>
      <c r="D17" s="30">
        <v>300</v>
      </c>
      <c r="E17" s="27" t="s">
        <v>26</v>
      </c>
      <c r="F17">
        <v>320</v>
      </c>
      <c r="G17" s="12">
        <v>967</v>
      </c>
      <c r="I17" s="8">
        <v>393</v>
      </c>
      <c r="J17" s="2"/>
      <c r="K17" s="2"/>
      <c r="L17" s="2"/>
      <c r="M17" s="5">
        <v>1000</v>
      </c>
      <c r="O17" s="36"/>
      <c r="P17" s="2"/>
      <c r="Q17" s="2"/>
      <c r="R17" s="2"/>
      <c r="S17" s="5"/>
    </row>
    <row r="18" spans="1:19">
      <c r="A18" s="51"/>
      <c r="B18" s="5" t="s">
        <v>22</v>
      </c>
      <c r="C18" s="22">
        <v>13852</v>
      </c>
      <c r="D18" s="30">
        <v>13061</v>
      </c>
      <c r="E18" s="27" t="s">
        <v>26</v>
      </c>
      <c r="F18">
        <v>11701</v>
      </c>
      <c r="G18" s="12">
        <v>37782</v>
      </c>
      <c r="I18" s="8"/>
      <c r="J18" s="2"/>
      <c r="K18" s="2"/>
      <c r="L18" s="2"/>
      <c r="M18" s="5"/>
      <c r="O18" s="36"/>
      <c r="P18" s="2"/>
      <c r="Q18" s="2"/>
      <c r="R18" s="2"/>
      <c r="S18" s="5"/>
    </row>
    <row r="19" spans="1:19">
      <c r="A19" s="51"/>
      <c r="B19" s="10" t="s">
        <v>8</v>
      </c>
      <c r="C19" s="23" t="s">
        <v>19</v>
      </c>
      <c r="D19" s="30">
        <v>601</v>
      </c>
      <c r="E19" s="27">
        <v>601</v>
      </c>
      <c r="F19" s="12">
        <v>602</v>
      </c>
      <c r="G19" s="12">
        <v>601</v>
      </c>
      <c r="I19" s="8"/>
      <c r="J19" s="13">
        <v>601</v>
      </c>
      <c r="K19" s="2">
        <v>601</v>
      </c>
      <c r="L19" s="2">
        <v>602</v>
      </c>
      <c r="M19" s="5">
        <v>601</v>
      </c>
      <c r="O19" s="36"/>
      <c r="P19" s="2"/>
      <c r="Q19" s="2"/>
      <c r="R19" s="2"/>
      <c r="S19" s="5"/>
    </row>
    <row r="20" spans="1:19">
      <c r="A20" s="51"/>
      <c r="B20" s="2" t="s">
        <v>27</v>
      </c>
      <c r="C20" s="23" t="s">
        <v>19</v>
      </c>
      <c r="D20" s="11">
        <f t="shared" ref="D20:G21" si="2">J20 * 1000000</f>
        <v>46.8593667231859</v>
      </c>
      <c r="E20" s="28">
        <f t="shared" si="2"/>
        <v>106.333892873043</v>
      </c>
      <c r="F20" s="11">
        <f t="shared" si="2"/>
        <v>5.9739300000000002</v>
      </c>
      <c r="G20" s="11">
        <f t="shared" si="2"/>
        <v>9.06228622461912</v>
      </c>
      <c r="I20" s="8" t="s">
        <v>0</v>
      </c>
      <c r="J20" s="9">
        <v>4.6859366723185903E-5</v>
      </c>
      <c r="K20" s="2">
        <v>1.06333892873043E-4</v>
      </c>
      <c r="L20" s="9">
        <v>5.9739300000000001E-6</v>
      </c>
      <c r="M20" s="33">
        <v>9.0622862246191206E-6</v>
      </c>
      <c r="O20" s="36" t="s">
        <v>15</v>
      </c>
      <c r="P20" s="2"/>
      <c r="Q20" s="2">
        <f>SQRT((J21*J21/J19)+(K21*K21/K19))</f>
        <v>5.5734848094007765E-7</v>
      </c>
      <c r="R20" s="2"/>
      <c r="S20" s="5">
        <f>SQRT((L21*L21/L19)+(M21*M21/M19))</f>
        <v>5.1453080383622093E-7</v>
      </c>
    </row>
    <row r="21" spans="1:19">
      <c r="A21" s="51"/>
      <c r="B21" s="2" t="s">
        <v>7</v>
      </c>
      <c r="C21" s="23" t="s">
        <v>19</v>
      </c>
      <c r="D21" s="11">
        <f t="shared" si="2"/>
        <v>6.7829364213338001</v>
      </c>
      <c r="E21" s="28">
        <f t="shared" si="2"/>
        <v>11.8610626993148</v>
      </c>
      <c r="F21" s="11">
        <f t="shared" si="2"/>
        <v>2.2592860000000003</v>
      </c>
      <c r="G21" s="11">
        <f t="shared" si="2"/>
        <v>12.410238378105699</v>
      </c>
      <c r="I21" s="8" t="s">
        <v>0</v>
      </c>
      <c r="J21" s="9">
        <v>6.7829364213338002E-6</v>
      </c>
      <c r="K21" s="9">
        <v>1.1861062699314801E-5</v>
      </c>
      <c r="L21" s="9">
        <v>2.2592860000000002E-6</v>
      </c>
      <c r="M21" s="33">
        <v>1.24102383781057E-5</v>
      </c>
      <c r="O21" s="36" t="s">
        <v>14</v>
      </c>
      <c r="P21" s="2"/>
      <c r="Q21" s="2">
        <f>(J20-K20)/Q20</f>
        <v>-106.70976630194026</v>
      </c>
      <c r="R21" s="2"/>
      <c r="S21" s="5">
        <f>(L20-M20)/S20</f>
        <v>-6.0022766403742231</v>
      </c>
    </row>
    <row r="22" spans="1:19">
      <c r="A22" s="51"/>
      <c r="B22" s="6" t="s">
        <v>28</v>
      </c>
      <c r="C22" s="23" t="s">
        <v>19</v>
      </c>
      <c r="D22" s="16" t="s">
        <v>19</v>
      </c>
      <c r="E22" s="38">
        <f>(E20-D20)/D20</f>
        <v>1.2692131863666276</v>
      </c>
      <c r="F22" s="16" t="s">
        <v>19</v>
      </c>
      <c r="G22" s="39">
        <f>(G20-F20)/F20</f>
        <v>0.51697228200181788</v>
      </c>
      <c r="I22" s="26" t="s">
        <v>0</v>
      </c>
      <c r="J22" s="3">
        <f>J20/J20</f>
        <v>1</v>
      </c>
      <c r="K22" s="3">
        <f>K20/J20</f>
        <v>2.2692131863666276</v>
      </c>
      <c r="L22" s="3">
        <f>L20/L20</f>
        <v>1</v>
      </c>
      <c r="M22" s="34">
        <f>M20/L20</f>
        <v>1.5169722820018179</v>
      </c>
      <c r="O22" s="21" t="s">
        <v>16</v>
      </c>
      <c r="P22" s="7"/>
      <c r="Q22" s="37">
        <f>2*TDIST(ABS(Q21),MIN(J19,K19),1)</f>
        <v>0</v>
      </c>
      <c r="R22" s="7"/>
      <c r="S22" s="6">
        <f>2*TDIST(ABS(S21),MIN(L19,M19),1)</f>
        <v>3.3657754983877114E-9</v>
      </c>
    </row>
    <row r="23" spans="1:19">
      <c r="A23" s="50" t="s">
        <v>23</v>
      </c>
      <c r="B23" s="4" t="s">
        <v>24</v>
      </c>
      <c r="C23" s="25" t="s">
        <v>25</v>
      </c>
      <c r="D23" s="31" t="s">
        <v>19</v>
      </c>
      <c r="E23" s="32" t="s">
        <v>25</v>
      </c>
      <c r="F23" s="18" t="s">
        <v>19</v>
      </c>
      <c r="G23" s="18" t="s">
        <v>25</v>
      </c>
      <c r="I23" s="2"/>
      <c r="J23" s="2"/>
      <c r="K23" s="2"/>
      <c r="L23" s="17"/>
      <c r="M23" s="17"/>
    </row>
    <row r="24" spans="1:19">
      <c r="A24" s="51"/>
      <c r="B24" s="5" t="s">
        <v>20</v>
      </c>
      <c r="C24" s="36">
        <f>100814+C6+C12+C18</f>
        <v>132167</v>
      </c>
      <c r="D24" s="8">
        <f>D6+D12+D18</f>
        <v>31602</v>
      </c>
      <c r="E24" s="27">
        <v>176831</v>
      </c>
      <c r="F24" s="2">
        <f>F6+F12+F18</f>
        <v>27694</v>
      </c>
      <c r="G24" s="2">
        <v>416670</v>
      </c>
    </row>
    <row r="25" spans="1:19">
      <c r="A25" s="52"/>
      <c r="B25" s="41" t="s">
        <v>32</v>
      </c>
      <c r="C25" s="42" t="s">
        <v>19</v>
      </c>
      <c r="D25" s="43" t="s">
        <v>19</v>
      </c>
      <c r="E25" s="44">
        <f>(E24-D24)/D24</f>
        <v>4.5955635719258279</v>
      </c>
      <c r="F25" s="45" t="s">
        <v>19</v>
      </c>
      <c r="G25" s="46">
        <f>(G24-F24)/F24</f>
        <v>14.045497219614356</v>
      </c>
    </row>
    <row r="27" spans="1:19">
      <c r="B27" t="s">
        <v>31</v>
      </c>
    </row>
    <row r="28" spans="1:19">
      <c r="B28" t="s">
        <v>10</v>
      </c>
    </row>
    <row r="29" spans="1:19">
      <c r="B29" t="s">
        <v>9</v>
      </c>
    </row>
    <row r="31" spans="1:19">
      <c r="B31" t="s">
        <v>11</v>
      </c>
    </row>
    <row r="32" spans="1:19">
      <c r="B32" t="s">
        <v>12</v>
      </c>
    </row>
    <row r="33" spans="2:2">
      <c r="B33" t="s">
        <v>13</v>
      </c>
    </row>
  </sheetData>
  <mergeCells count="8">
    <mergeCell ref="I3:M3"/>
    <mergeCell ref="O3:S3"/>
    <mergeCell ref="D3:E3"/>
    <mergeCell ref="F3:G3"/>
    <mergeCell ref="A5:A10"/>
    <mergeCell ref="A11:A16"/>
    <mergeCell ref="A17:A22"/>
    <mergeCell ref="A23:A2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PerfTestTable-usec</vt:lpstr>
    </vt:vector>
  </TitlesOfParts>
  <Company>DFKI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Nunnari</dc:creator>
  <cp:lastModifiedBy>Fabrizio Nunnari</cp:lastModifiedBy>
  <dcterms:created xsi:type="dcterms:W3CDTF">2017-08-18T16:21:56Z</dcterms:created>
  <dcterms:modified xsi:type="dcterms:W3CDTF">2018-02-28T11:13:06Z</dcterms:modified>
</cp:coreProperties>
</file>